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Продажи\Ноябрьск Жилой комплекс\"/>
    </mc:Choice>
  </mc:AlternateContent>
  <xr:revisionPtr revIDLastSave="0" documentId="13_ncr:1_{15D2FCC4-F39B-4B8D-86C5-A3A438EFB0C0}" xr6:coauthVersionLast="47" xr6:coauthVersionMax="47" xr10:uidLastSave="{00000000-0000-0000-0000-000000000000}"/>
  <bookViews>
    <workbookView xWindow="-108" yWindow="-108" windowWidth="30936" windowHeight="16896" xr2:uid="{EFD63668-B655-427F-BDB3-0B8CEE2D4B6A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1" l="1"/>
  <c r="F21" i="1"/>
  <c r="F20" i="1"/>
  <c r="H20" i="1" s="1"/>
  <c r="F19" i="1"/>
  <c r="F18" i="1"/>
  <c r="F17" i="1"/>
  <c r="H21" i="1" l="1"/>
  <c r="H19" i="1"/>
  <c r="H18" i="1" l="1"/>
  <c r="H17" i="1" l="1"/>
  <c r="H16" i="1" s="1"/>
  <c r="H15" i="1" s="1"/>
  <c r="G15" i="1" l="1"/>
  <c r="H22" i="1"/>
  <c r="H23" i="1" s="1"/>
  <c r="G16" i="1"/>
  <c r="H24" i="1" l="1"/>
  <c r="H25" i="1"/>
</calcChain>
</file>

<file path=xl/sharedStrings.xml><?xml version="1.0" encoding="utf-8"?>
<sst xmlns="http://schemas.openxmlformats.org/spreadsheetml/2006/main" count="34" uniqueCount="27">
  <si>
    <t>Расчет стоимости отделки фасада здания</t>
  </si>
  <si>
    <r>
      <t xml:space="preserve"> Спецификация дана по усредненным показателям, с учетом коэффициентов на обрезь без учета обрамления окон и дверей. При монтаже возможны некоторые изменения в количестве облицовочных материалов и комплектующих. Для расчета точного количества материалов и проведения монтажных работ </t>
    </r>
    <r>
      <rPr>
        <b/>
        <sz val="12"/>
        <color theme="1"/>
        <rFont val="Calibri"/>
        <family val="2"/>
        <scheme val="minor"/>
      </rPr>
      <t>необходима разработка рабочего проекта</t>
    </r>
    <r>
      <rPr>
        <sz val="12"/>
        <color theme="1"/>
        <rFont val="Calibri"/>
        <family val="2"/>
        <scheme val="minor"/>
      </rPr>
      <t>.</t>
    </r>
  </si>
  <si>
    <t>Общая площадь(кв.м.):</t>
  </si>
  <si>
    <t>Дата:</t>
  </si>
  <si>
    <t>№</t>
  </si>
  <si>
    <t>Название материала</t>
  </si>
  <si>
    <t>кол-во</t>
  </si>
  <si>
    <t>цена за ед.</t>
  </si>
  <si>
    <t>Стоимость</t>
  </si>
  <si>
    <t>Объект:</t>
  </si>
  <si>
    <t>коэф. на кв.м.</t>
  </si>
  <si>
    <t>ед. изм</t>
  </si>
  <si>
    <t>м2</t>
  </si>
  <si>
    <t>тел.: +7 (966) 240-66-88, e-mail: info@fssoyuz.ru, сайт: fssoyuz.ru</t>
  </si>
  <si>
    <t>В т.ч. НДС 22%:</t>
  </si>
  <si>
    <t>Итого с НДС 22%:</t>
  </si>
  <si>
    <t>ООО "ПСК КРАФТЦ"   420005, Республика Татарстан, г.Казань, ул. Южно-Промышленная, дом 20, офис 10
ИНН: 1660337531   КПП: 165901001   ОГРН: 1191690090680
ФИЛИАЛ "ЦЕНТРАЛЬНЫЙ" БАНКА ВТБ (ПАО)   БИК: 044525411   К/С: 30101810145250000411   Р/С: 40702810516110001243
e-mail: info@kraftz.ru   www.kraftz.ru   тел: 8 (800) 201-88-57</t>
  </si>
  <si>
    <t>Жилой комплекс (ГП-1, ГП-2, ГП-3, ГП-4, ГП-5), расположенный по адресу: ЯНАО, г.Ноябрьск, часть микрорайона "Б". Жилой дом со встроенно-пристроенной поликлиникой ГП-3 (Этап 3)</t>
  </si>
  <si>
    <t>Облицовочные материалы</t>
  </si>
  <si>
    <t>Фиброцементные панели</t>
  </si>
  <si>
    <t>Фиброцементные панели, размеры 1200х1500х8/1200х3000х8 мм, RAL 9010</t>
  </si>
  <si>
    <t>Фиброцементные панели, размеры 1200х1500х8/1200х3000х8 мм, RAL 7024</t>
  </si>
  <si>
    <t>Фиброцементные панели, размеры 1200х1500х8/1200х3000х8 мм, RAL 8004</t>
  </si>
  <si>
    <t>Фиброцементные панели, размеры 1200х1500х8/1200х3000х8 мм, RAL 1019</t>
  </si>
  <si>
    <t>Фиброцементные панели, размеры 1200х1500х8/1200х3000х8 мм, RAL 7021</t>
  </si>
  <si>
    <t>Итого стоимость облицовочных материалов:</t>
  </si>
  <si>
    <t>Итого стоимость облицовочных материалов за 1 кв.м. (по фасаду):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</si>
</sst>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₽&quot;_-;\-* #,##0.00\ &quot;₽&quot;_-;_-* &quot;-&quot;??\ &quot;₽&quot;_-;_-@_-"/>
    <numFmt numFmtId="164" formatCode="#,##0.00\ &quot;₽&quot;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4"/>
      <color theme="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i/>
      <sz val="10"/>
      <name val="Calibri"/>
      <family val="2"/>
      <charset val="204"/>
      <scheme val="minor"/>
    </font>
    <font>
      <b/>
      <i/>
      <sz val="10"/>
      <color theme="0"/>
      <name val="Calibri"/>
      <family val="2"/>
      <charset val="204"/>
      <scheme val="minor"/>
    </font>
    <font>
      <sz val="10"/>
      <name val="Arial"/>
      <family val="2"/>
      <charset val="204"/>
    </font>
    <font>
      <b/>
      <u/>
      <sz val="10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  <font>
      <sz val="8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0E228"/>
        <bgColor indexed="64"/>
      </patternFill>
    </fill>
    <fill>
      <patternFill patternType="solid">
        <fgColor rgb="FFFF000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2" fillId="0" borderId="0"/>
  </cellStyleXfs>
  <cellXfs count="7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2" fontId="5" fillId="0" borderId="0" xfId="0" applyNumberFormat="1" applyFont="1" applyAlignment="1">
      <alignment horizontal="right" vertical="center"/>
    </xf>
    <xf numFmtId="1" fontId="5" fillId="0" borderId="0" xfId="1" applyNumberFormat="1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2" fontId="9" fillId="0" borderId="5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right"/>
    </xf>
    <xf numFmtId="164" fontId="7" fillId="0" borderId="0" xfId="0" applyNumberFormat="1" applyFont="1"/>
    <xf numFmtId="14" fontId="7" fillId="0" borderId="0" xfId="0" applyNumberFormat="1" applyFont="1" applyAlignment="1">
      <alignment horizontal="center" vertical="center"/>
    </xf>
    <xf numFmtId="164" fontId="8" fillId="4" borderId="2" xfId="0" applyNumberFormat="1" applyFont="1" applyFill="1" applyBorder="1" applyAlignment="1">
      <alignment vertical="center"/>
    </xf>
    <xf numFmtId="164" fontId="8" fillId="2" borderId="12" xfId="0" applyNumberFormat="1" applyFont="1" applyFill="1" applyBorder="1" applyAlignment="1">
      <alignment vertical="center"/>
    </xf>
    <xf numFmtId="49" fontId="5" fillId="0" borderId="15" xfId="0" applyNumberFormat="1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left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49" fontId="5" fillId="0" borderId="16" xfId="0" applyNumberFormat="1" applyFont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vertical="center" wrapText="1"/>
    </xf>
    <xf numFmtId="2" fontId="10" fillId="3" borderId="9" xfId="0" applyNumberFormat="1" applyFont="1" applyFill="1" applyBorder="1" applyAlignment="1">
      <alignment horizontal="center" vertical="center" wrapText="1"/>
    </xf>
    <xf numFmtId="164" fontId="10" fillId="3" borderId="16" xfId="0" applyNumberFormat="1" applyFont="1" applyFill="1" applyBorder="1" applyAlignment="1">
      <alignment vertical="center" wrapText="1"/>
    </xf>
    <xf numFmtId="0" fontId="9" fillId="0" borderId="4" xfId="0" applyFont="1" applyBorder="1" applyAlignment="1" applyProtection="1">
      <alignment horizontal="center" vertical="center" wrapText="1"/>
      <protection locked="0"/>
    </xf>
    <xf numFmtId="2" fontId="9" fillId="0" borderId="4" xfId="0" applyNumberFormat="1" applyFont="1" applyBorder="1" applyAlignment="1" applyProtection="1">
      <alignment horizontal="center" vertical="center" wrapText="1"/>
      <protection locked="0"/>
    </xf>
    <xf numFmtId="0" fontId="11" fillId="4" borderId="7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vertical="center" wrapText="1"/>
    </xf>
    <xf numFmtId="2" fontId="11" fillId="4" borderId="7" xfId="0" applyNumberFormat="1" applyFont="1" applyFill="1" applyBorder="1" applyAlignment="1">
      <alignment horizontal="center" vertical="center" wrapText="1"/>
    </xf>
    <xf numFmtId="164" fontId="11" fillId="4" borderId="8" xfId="0" applyNumberFormat="1" applyFont="1" applyFill="1" applyBorder="1" applyAlignment="1">
      <alignment vertical="center" wrapText="1"/>
    </xf>
    <xf numFmtId="44" fontId="9" fillId="0" borderId="13" xfId="1" applyFont="1" applyBorder="1" applyAlignment="1" applyProtection="1">
      <alignment horizontal="right" vertical="center" wrapText="1"/>
      <protection locked="0"/>
    </xf>
    <xf numFmtId="44" fontId="9" fillId="0" borderId="14" xfId="1" applyFont="1" applyBorder="1" applyAlignment="1" applyProtection="1">
      <alignment horizontal="right" vertical="center" wrapText="1"/>
      <protection locked="0"/>
    </xf>
    <xf numFmtId="4" fontId="10" fillId="3" borderId="9" xfId="0" applyNumberFormat="1" applyFont="1" applyFill="1" applyBorder="1" applyAlignment="1">
      <alignment horizontal="center" vertical="center" wrapText="1"/>
    </xf>
    <xf numFmtId="4" fontId="11" fillId="4" borderId="7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8" fillId="2" borderId="10" xfId="0" applyFont="1" applyFill="1" applyBorder="1" applyAlignment="1">
      <alignment horizontal="right" vertical="center"/>
    </xf>
    <xf numFmtId="0" fontId="8" fillId="2" borderId="11" xfId="0" applyFont="1" applyFill="1" applyBorder="1" applyAlignment="1">
      <alignment horizontal="right" vertical="center"/>
    </xf>
    <xf numFmtId="2" fontId="5" fillId="0" borderId="1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/>
    </xf>
    <xf numFmtId="2" fontId="5" fillId="0" borderId="2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/>
    </xf>
    <xf numFmtId="14" fontId="7" fillId="0" borderId="3" xfId="0" applyNumberFormat="1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3" fillId="0" borderId="0" xfId="0" applyFont="1" applyAlignment="1">
      <alignment horizontal="left" vertical="center"/>
    </xf>
    <xf numFmtId="49" fontId="8" fillId="2" borderId="1" xfId="0" applyNumberFormat="1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right" vertical="center"/>
    </xf>
    <xf numFmtId="0" fontId="8" fillId="4" borderId="3" xfId="0" applyFont="1" applyFill="1" applyBorder="1" applyAlignment="1">
      <alignment horizontal="right" vertical="center"/>
    </xf>
    <xf numFmtId="0" fontId="11" fillId="4" borderId="6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10" fillId="3" borderId="15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17" xfId="2" applyFont="1" applyBorder="1" applyAlignment="1" applyProtection="1">
      <alignment horizontal="left" vertical="center" wrapText="1"/>
      <protection locked="0"/>
    </xf>
    <xf numFmtId="0" fontId="9" fillId="0" borderId="4" xfId="2" applyFont="1" applyBorder="1" applyAlignment="1" applyProtection="1">
      <alignment horizontal="left" vertical="center" wrapText="1"/>
      <protection locked="0"/>
    </xf>
    <xf numFmtId="0" fontId="9" fillId="0" borderId="21" xfId="2" applyFont="1" applyBorder="1" applyAlignment="1" applyProtection="1">
      <alignment horizontal="left" vertical="center" wrapText="1"/>
      <protection locked="0"/>
    </xf>
    <xf numFmtId="2" fontId="9" fillId="0" borderId="22" xfId="0" applyNumberFormat="1" applyFont="1" applyBorder="1" applyAlignment="1" applyProtection="1">
      <alignment horizontal="center" vertical="center" wrapText="1"/>
      <protection locked="0"/>
    </xf>
    <xf numFmtId="2" fontId="9" fillId="0" borderId="23" xfId="0" applyNumberFormat="1" applyFont="1" applyBorder="1" applyAlignment="1" applyProtection="1">
      <alignment horizontal="center" vertical="center" wrapText="1"/>
      <protection locked="0"/>
    </xf>
    <xf numFmtId="44" fontId="9" fillId="0" borderId="18" xfId="1" applyFont="1" applyBorder="1" applyAlignment="1" applyProtection="1">
      <alignment horizontal="right" vertical="center" wrapText="1"/>
      <protection locked="0"/>
    </xf>
  </cellXfs>
  <cellStyles count="3">
    <cellStyle name="Денежный" xfId="1" builtinId="4"/>
    <cellStyle name="Обычный" xfId="0" builtinId="0"/>
    <cellStyle name="Обычный 2 2" xfId="2" xr:uid="{7AAC46FD-DD1D-4815-8F3E-96DA9E6C16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</xdr:row>
      <xdr:rowOff>1</xdr:rowOff>
    </xdr:from>
    <xdr:to>
      <xdr:col>2</xdr:col>
      <xdr:colOff>876300</xdr:colOff>
      <xdr:row>7</xdr:row>
      <xdr:rowOff>757349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52A6AC7F-BD21-C649-7946-42A3744E6D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7680" y="1600201"/>
          <a:ext cx="1242060" cy="9478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B5AA9-C788-4634-9429-A65E105B9891}">
  <sheetPr>
    <pageSetUpPr fitToPage="1"/>
  </sheetPr>
  <dimension ref="A1:I25"/>
  <sheetViews>
    <sheetView tabSelected="1" view="pageBreakPreview" topLeftCell="A4" zoomScaleNormal="100" zoomScaleSheetLayoutView="100" workbookViewId="0">
      <selection activeCell="B24" sqref="B24:D24"/>
    </sheetView>
  </sheetViews>
  <sheetFormatPr defaultRowHeight="14.4" x14ac:dyDescent="0.3"/>
  <cols>
    <col min="1" max="1" width="7.109375" customWidth="1"/>
    <col min="2" max="2" width="5.33203125" customWidth="1"/>
    <col min="3" max="3" width="55.88671875" customWidth="1"/>
    <col min="4" max="4" width="5.88671875" bestFit="1" customWidth="1"/>
    <col min="5" max="5" width="9.5546875" customWidth="1"/>
    <col min="6" max="6" width="8.88671875" customWidth="1"/>
    <col min="7" max="7" width="10.33203125" customWidth="1"/>
    <col min="8" max="8" width="18.21875" bestFit="1" customWidth="1"/>
    <col min="9" max="11" width="9.109375" customWidth="1"/>
    <col min="12" max="12" width="13.109375" customWidth="1"/>
  </cols>
  <sheetData>
    <row r="1" spans="1:9" x14ac:dyDescent="0.3">
      <c r="A1" s="1"/>
      <c r="B1" s="1"/>
      <c r="C1" s="2"/>
      <c r="D1" s="1"/>
      <c r="E1" s="1"/>
      <c r="F1" s="1"/>
      <c r="G1" s="1"/>
      <c r="H1" s="1"/>
      <c r="I1" s="1"/>
    </row>
    <row r="2" spans="1:9" ht="60.6" customHeight="1" x14ac:dyDescent="0.3">
      <c r="A2" s="1"/>
      <c r="B2" s="40" t="s">
        <v>16</v>
      </c>
      <c r="C2" s="40"/>
      <c r="D2" s="40"/>
      <c r="E2" s="40"/>
      <c r="F2" s="40"/>
      <c r="G2" s="40"/>
      <c r="H2" s="40"/>
      <c r="I2" s="1"/>
    </row>
    <row r="3" spans="1:9" x14ac:dyDescent="0.3">
      <c r="A3" s="1"/>
      <c r="B3" s="7"/>
      <c r="C3" s="7"/>
      <c r="D3" s="7"/>
      <c r="E3" s="7"/>
      <c r="F3" s="7"/>
      <c r="G3" s="7"/>
      <c r="H3" s="7"/>
      <c r="I3" s="1"/>
    </row>
    <row r="4" spans="1:9" ht="21" x14ac:dyDescent="0.3">
      <c r="A4" s="1"/>
      <c r="B4" s="41" t="s">
        <v>0</v>
      </c>
      <c r="C4" s="41"/>
      <c r="D4" s="41"/>
      <c r="E4" s="41"/>
      <c r="F4" s="41"/>
      <c r="G4" s="41"/>
      <c r="H4" s="41"/>
      <c r="I4" s="1"/>
    </row>
    <row r="5" spans="1:9" ht="75.75" customHeight="1" x14ac:dyDescent="0.3">
      <c r="A5" s="1"/>
      <c r="B5" s="42" t="s">
        <v>1</v>
      </c>
      <c r="C5" s="42"/>
      <c r="D5" s="42"/>
      <c r="E5" s="42"/>
      <c r="F5" s="42"/>
      <c r="G5" s="42"/>
      <c r="H5" s="42"/>
      <c r="I5" s="1"/>
    </row>
    <row r="6" spans="1:9" ht="15" thickBot="1" x14ac:dyDescent="0.35">
      <c r="A6" s="1"/>
      <c r="B6" s="3"/>
      <c r="C6" s="2"/>
      <c r="D6" s="3"/>
      <c r="E6" s="3"/>
      <c r="F6" s="3"/>
      <c r="G6" s="3"/>
      <c r="H6" s="3"/>
      <c r="I6" s="1"/>
    </row>
    <row r="7" spans="1:9" ht="15" thickBot="1" x14ac:dyDescent="0.35">
      <c r="A7" s="1"/>
      <c r="B7" s="4"/>
      <c r="C7" s="5"/>
      <c r="D7" s="1"/>
      <c r="E7" s="6" t="s">
        <v>2</v>
      </c>
      <c r="F7" s="45">
        <v>3147.07</v>
      </c>
      <c r="G7" s="46"/>
      <c r="H7" s="47"/>
      <c r="I7" s="1"/>
    </row>
    <row r="8" spans="1:9" ht="78.599999999999994" customHeight="1" thickBot="1" x14ac:dyDescent="0.35">
      <c r="A8" s="1"/>
      <c r="B8" s="4"/>
      <c r="C8" s="5"/>
      <c r="D8" s="1"/>
      <c r="E8" s="6" t="s">
        <v>9</v>
      </c>
      <c r="F8" s="48" t="s">
        <v>17</v>
      </c>
      <c r="G8" s="49"/>
      <c r="H8" s="50"/>
      <c r="I8" s="1"/>
    </row>
    <row r="9" spans="1:9" ht="15" thickBot="1" x14ac:dyDescent="0.35">
      <c r="A9" s="1"/>
      <c r="B9" s="62"/>
      <c r="C9" s="62"/>
      <c r="D9" s="9"/>
      <c r="E9" s="10" t="s">
        <v>3</v>
      </c>
      <c r="F9" s="51">
        <v>46269</v>
      </c>
      <c r="G9" s="52"/>
      <c r="H9" s="53"/>
      <c r="I9" s="1"/>
    </row>
    <row r="10" spans="1:9" x14ac:dyDescent="0.3">
      <c r="A10" s="1"/>
      <c r="B10" s="7"/>
      <c r="C10" s="8"/>
      <c r="D10" s="9"/>
      <c r="E10" s="10"/>
      <c r="F10" s="19"/>
      <c r="G10" s="19"/>
      <c r="H10" s="19"/>
      <c r="I10" s="1"/>
    </row>
    <row r="11" spans="1:9" x14ac:dyDescent="0.3">
      <c r="A11" s="1"/>
      <c r="B11" s="54" t="s">
        <v>13</v>
      </c>
      <c r="C11" s="54"/>
      <c r="D11" s="54"/>
      <c r="E11" s="54"/>
      <c r="F11" s="54"/>
      <c r="G11" s="54"/>
      <c r="H11" s="54"/>
      <c r="I11" s="1"/>
    </row>
    <row r="12" spans="1:9" ht="15" thickBot="1" x14ac:dyDescent="0.35">
      <c r="A12" s="1"/>
      <c r="B12" s="12"/>
      <c r="C12" s="13"/>
      <c r="D12" s="9"/>
      <c r="E12" s="10"/>
      <c r="F12" s="11"/>
      <c r="G12" s="11"/>
      <c r="H12" s="11"/>
      <c r="I12" s="1"/>
    </row>
    <row r="13" spans="1:9" ht="18.600000000000001" thickBot="1" x14ac:dyDescent="0.35">
      <c r="A13" s="1"/>
      <c r="B13" s="56" t="s">
        <v>18</v>
      </c>
      <c r="C13" s="57"/>
      <c r="D13" s="57"/>
      <c r="E13" s="57"/>
      <c r="F13" s="57"/>
      <c r="G13" s="57"/>
      <c r="H13" s="57"/>
      <c r="I13" s="1"/>
    </row>
    <row r="14" spans="1:9" ht="28.2" thickBot="1" x14ac:dyDescent="0.35">
      <c r="A14" s="1"/>
      <c r="B14" s="22" t="s">
        <v>4</v>
      </c>
      <c r="C14" s="23" t="s">
        <v>5</v>
      </c>
      <c r="D14" s="24" t="s">
        <v>11</v>
      </c>
      <c r="E14" s="24" t="s">
        <v>10</v>
      </c>
      <c r="F14" s="24" t="s">
        <v>6</v>
      </c>
      <c r="G14" s="24" t="s">
        <v>7</v>
      </c>
      <c r="H14" s="25" t="s">
        <v>8</v>
      </c>
      <c r="I14" s="1"/>
    </row>
    <row r="15" spans="1:9" ht="15" thickBot="1" x14ac:dyDescent="0.35">
      <c r="A15" s="1"/>
      <c r="B15" s="63" t="s">
        <v>18</v>
      </c>
      <c r="C15" s="64"/>
      <c r="D15" s="26" t="s">
        <v>12</v>
      </c>
      <c r="E15" s="27"/>
      <c r="F15" s="28">
        <v>3147.07</v>
      </c>
      <c r="G15" s="38">
        <f>H15/F15</f>
        <v>2045.7886224329295</v>
      </c>
      <c r="H15" s="29">
        <f>H16</f>
        <v>6438240</v>
      </c>
      <c r="I15" s="1"/>
    </row>
    <row r="16" spans="1:9" ht="15.75" customHeight="1" thickBot="1" x14ac:dyDescent="0.35">
      <c r="A16" s="1"/>
      <c r="B16" s="60" t="s">
        <v>19</v>
      </c>
      <c r="C16" s="61"/>
      <c r="D16" s="32" t="s">
        <v>12</v>
      </c>
      <c r="E16" s="33"/>
      <c r="F16" s="34">
        <f>SUM(F17:F21)</f>
        <v>3787.2000000000003</v>
      </c>
      <c r="G16" s="39">
        <f>H16/F16</f>
        <v>1699.9999999999998</v>
      </c>
      <c r="H16" s="35">
        <f>SUM(H17:H21)</f>
        <v>6438240</v>
      </c>
      <c r="I16" s="1"/>
    </row>
    <row r="17" spans="1:9" ht="27.6" x14ac:dyDescent="0.3">
      <c r="A17" s="1"/>
      <c r="B17" s="65">
        <v>1</v>
      </c>
      <c r="C17" s="67" t="s">
        <v>20</v>
      </c>
      <c r="D17" s="30" t="s">
        <v>12</v>
      </c>
      <c r="E17" s="31">
        <v>1.2</v>
      </c>
      <c r="F17" s="31">
        <f>ROUNDUP(E17*1321.82/3.6,0)*3.6</f>
        <v>1587.6000000000001</v>
      </c>
      <c r="G17" s="70">
        <v>1700</v>
      </c>
      <c r="H17" s="72">
        <f>F17*G17</f>
        <v>2698920</v>
      </c>
      <c r="I17" s="1"/>
    </row>
    <row r="18" spans="1:9" ht="27.6" x14ac:dyDescent="0.3">
      <c r="A18" s="1"/>
      <c r="B18" s="66">
        <v>2</v>
      </c>
      <c r="C18" s="68" t="s">
        <v>21</v>
      </c>
      <c r="D18" s="30" t="s">
        <v>12</v>
      </c>
      <c r="E18" s="14">
        <v>1.2</v>
      </c>
      <c r="F18" s="31">
        <f>ROUNDUP(E18*426.22/3.6,0)*3.6</f>
        <v>514.80000000000007</v>
      </c>
      <c r="G18" s="71">
        <v>1700</v>
      </c>
      <c r="H18" s="36">
        <f t="shared" ref="H18:H21" si="0">F18*G18</f>
        <v>875160.00000000012</v>
      </c>
      <c r="I18" s="1"/>
    </row>
    <row r="19" spans="1:9" ht="27.6" x14ac:dyDescent="0.3">
      <c r="A19" s="1"/>
      <c r="B19" s="66">
        <v>3</v>
      </c>
      <c r="C19" s="68" t="s">
        <v>22</v>
      </c>
      <c r="D19" s="30" t="s">
        <v>12</v>
      </c>
      <c r="E19" s="14">
        <v>1.2</v>
      </c>
      <c r="F19" s="31">
        <f>ROUNDUP(E19*775.23/3.6,0)*3.6</f>
        <v>932.4</v>
      </c>
      <c r="G19" s="71">
        <v>1700</v>
      </c>
      <c r="H19" s="36">
        <f t="shared" si="0"/>
        <v>1585080</v>
      </c>
      <c r="I19" s="1"/>
    </row>
    <row r="20" spans="1:9" ht="27.6" x14ac:dyDescent="0.3">
      <c r="A20" s="1"/>
      <c r="B20" s="66">
        <v>4</v>
      </c>
      <c r="C20" s="68" t="s">
        <v>23</v>
      </c>
      <c r="D20" s="30" t="s">
        <v>12</v>
      </c>
      <c r="E20" s="14">
        <v>1.2</v>
      </c>
      <c r="F20" s="31">
        <f>ROUNDUP(E20*480.69/3.6,0)*3.6</f>
        <v>579.6</v>
      </c>
      <c r="G20" s="71">
        <v>1700</v>
      </c>
      <c r="H20" s="36">
        <f t="shared" si="0"/>
        <v>985320</v>
      </c>
      <c r="I20" s="1"/>
    </row>
    <row r="21" spans="1:9" ht="28.2" thickBot="1" x14ac:dyDescent="0.35">
      <c r="A21" s="1"/>
      <c r="B21" s="66">
        <v>5</v>
      </c>
      <c r="C21" s="69" t="s">
        <v>24</v>
      </c>
      <c r="D21" s="30" t="s">
        <v>12</v>
      </c>
      <c r="E21" s="14">
        <v>1.2</v>
      </c>
      <c r="F21" s="31">
        <f>ROUNDUP(E21*143.11/3.6,0)*3.6</f>
        <v>172.8</v>
      </c>
      <c r="G21" s="71">
        <v>1700</v>
      </c>
      <c r="H21" s="37">
        <f t="shared" si="0"/>
        <v>293760</v>
      </c>
      <c r="I21" s="1"/>
    </row>
    <row r="22" spans="1:9" ht="18.600000000000001" thickBot="1" x14ac:dyDescent="0.35">
      <c r="A22" s="1"/>
      <c r="B22" s="43" t="s">
        <v>25</v>
      </c>
      <c r="C22" s="44"/>
      <c r="D22" s="44"/>
      <c r="E22" s="44"/>
      <c r="F22" s="44"/>
      <c r="G22" s="44"/>
      <c r="H22" s="21">
        <f>H15</f>
        <v>6438240</v>
      </c>
      <c r="I22" s="1"/>
    </row>
    <row r="23" spans="1:9" ht="18.600000000000001" thickBot="1" x14ac:dyDescent="0.35">
      <c r="A23" s="1"/>
      <c r="B23" s="58" t="s">
        <v>26</v>
      </c>
      <c r="C23" s="59"/>
      <c r="D23" s="59"/>
      <c r="E23" s="59"/>
      <c r="F23" s="59"/>
      <c r="G23" s="59"/>
      <c r="H23" s="20">
        <f>H22/(F15)</f>
        <v>2045.7886224329295</v>
      </c>
      <c r="I23" s="1"/>
    </row>
    <row r="24" spans="1:9" x14ac:dyDescent="0.3">
      <c r="A24" s="1"/>
      <c r="B24" s="55"/>
      <c r="C24" s="55"/>
      <c r="D24" s="55"/>
      <c r="E24" s="15"/>
      <c r="F24" s="15"/>
      <c r="G24" s="6" t="s">
        <v>14</v>
      </c>
      <c r="H24" s="16">
        <f>H22/122*22</f>
        <v>1160994.0983606556</v>
      </c>
      <c r="I24" s="1"/>
    </row>
    <row r="25" spans="1:9" x14ac:dyDescent="0.3">
      <c r="G25" s="17" t="s">
        <v>15</v>
      </c>
      <c r="H25" s="18">
        <f>H22</f>
        <v>6438240</v>
      </c>
    </row>
  </sheetData>
  <mergeCells count="14">
    <mergeCell ref="B15:C15"/>
    <mergeCell ref="B16:C16"/>
    <mergeCell ref="B2:H2"/>
    <mergeCell ref="B4:H4"/>
    <mergeCell ref="B5:H5"/>
    <mergeCell ref="B22:G22"/>
    <mergeCell ref="F7:H7"/>
    <mergeCell ref="F8:H8"/>
    <mergeCell ref="F9:H9"/>
    <mergeCell ref="B11:H11"/>
    <mergeCell ref="B24:D24"/>
    <mergeCell ref="B13:H13"/>
    <mergeCell ref="B23:G23"/>
    <mergeCell ref="B9:C9"/>
  </mergeCells>
  <phoneticPr fontId="15" type="noConversion"/>
  <pageMargins left="0.7" right="0.7" top="0.75" bottom="0.75" header="0.3" footer="0.3"/>
  <pageSetup paperSize="9" scale="72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Дамир Мухамедшин</cp:lastModifiedBy>
  <cp:lastPrinted>2026-09-04T09:28:28Z</cp:lastPrinted>
  <dcterms:created xsi:type="dcterms:W3CDTF">2018-06-13T10:11:23Z</dcterms:created>
  <dcterms:modified xsi:type="dcterms:W3CDTF">2026-09-04T09:29:40Z</dcterms:modified>
</cp:coreProperties>
</file>